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 🆕 Zielgruppen" sheetId="1" r:id="rId4"/>
    <sheet state="visible" name="Platzierungen" sheetId="2" r:id="rId5"/>
    <sheet state="hidden" name="Advanced" sheetId="3" r:id="rId6"/>
  </sheets>
  <definedNames/>
  <calcPr/>
</workbook>
</file>

<file path=xl/sharedStrings.xml><?xml version="1.0" encoding="utf-8"?>
<sst xmlns="http://schemas.openxmlformats.org/spreadsheetml/2006/main" count="90" uniqueCount="48">
  <si>
    <r>
      <rPr>
        <rFont val="Roboto"/>
        <b/>
        <color rgb="FFFFFFFF"/>
        <sz val="15.0"/>
      </rPr>
      <t>Rechner für Gebotsanpassungen nach Zielgruppen
Automatisiere deine Amazon Ads</t>
    </r>
    <r>
      <rPr>
        <rFont val="Roboto"/>
        <b val="0"/>
        <color rgb="FFFFFFFF"/>
        <sz val="15.0"/>
      </rPr>
      <t xml:space="preserve"> - erfahre mehr auf </t>
    </r>
    <r>
      <rPr>
        <rFont val="Roboto"/>
        <b/>
        <color rgb="FFFFFFFF"/>
        <sz val="15.0"/>
      </rPr>
      <t xml:space="preserve">adference.com 
</t>
    </r>
  </si>
  <si>
    <r>
      <rPr>
        <rFont val="Roboto"/>
        <color rgb="FF1155CC"/>
        <sz val="12.0"/>
      </rPr>
      <t>Amazon PPC Podcast – Vitamin A 
von ADFERENCE</t>
    </r>
    <r>
      <rPr>
        <rFont val="Roboto"/>
        <color rgb="FF000000"/>
        <sz val="12.0"/>
      </rPr>
      <t xml:space="preserve">
</t>
    </r>
  </si>
  <si>
    <t xml:space="preserve">Schritt 1: </t>
  </si>
  <si>
    <t>Datei 👉  Kopie erstellen</t>
  </si>
  <si>
    <t>Schritt 2:</t>
  </si>
  <si>
    <r>
      <rPr>
        <rFont val="Roboto"/>
        <color rgb="FFFF6D01"/>
      </rPr>
      <t xml:space="preserve">🎧 </t>
    </r>
    <r>
      <rPr>
        <rFont val="Roboto"/>
        <color rgb="FF1155CC"/>
        <u/>
      </rPr>
      <t>Podcast #223 anhören</t>
    </r>
  </si>
  <si>
    <t>Schritt 3:</t>
  </si>
  <si>
    <r>
      <rPr>
        <rFont val="Roboto"/>
        <color theme="1"/>
      </rPr>
      <t xml:space="preserve">Nur </t>
    </r>
    <r>
      <rPr>
        <rFont val="Roboto"/>
        <b/>
        <color rgb="FFEC683E"/>
      </rPr>
      <t>orangefarbene</t>
    </r>
    <r>
      <rPr>
        <rFont val="Roboto"/>
        <color theme="1"/>
      </rPr>
      <t xml:space="preserve"> Zellen bearbeiten </t>
    </r>
  </si>
  <si>
    <t>Schritt 4:</t>
  </si>
  <si>
    <t>Daten für deine Sponsored Products Kampagen eingeben</t>
  </si>
  <si>
    <t>Schritt 5:</t>
  </si>
  <si>
    <t>Tada! 💥 Unser Rechner zeigt dir deine Gebotsanpassungen an</t>
  </si>
  <si>
    <t>Platzierung</t>
  </si>
  <si>
    <t>Klicks</t>
  </si>
  <si>
    <t>Umsatz</t>
  </si>
  <si>
    <t>RPC</t>
  </si>
  <si>
    <t>Hilfe</t>
  </si>
  <si>
    <t>Gebotsanpassung (Erhöhen um%)</t>
  </si>
  <si>
    <t>Zielgruppe</t>
  </si>
  <si>
    <t>Kampagne Gesamt</t>
  </si>
  <si>
    <t>-</t>
  </si>
  <si>
    <t xml:space="preserve"> ⚠️ Die Berechnung der Gebotsanpassung geht davon aus, dass du deine usprüngliche Kampagne und die Basisgebote fortlaufend auf deinen Ziel-ACoS steuerst  ⚠️ </t>
  </si>
  <si>
    <r>
      <rPr>
        <rFont val="Roboto"/>
        <b/>
        <color rgb="FFFFFFFF"/>
        <sz val="15.0"/>
      </rPr>
      <t>Rechner für Gebotsanpassungen nach Platzierungen
Automatisiere deine Amazon Ads</t>
    </r>
    <r>
      <rPr>
        <rFont val="Roboto"/>
        <b val="0"/>
        <color rgb="FFFFFFFF"/>
        <sz val="15.0"/>
      </rPr>
      <t xml:space="preserve"> - erfahre mehr auf </t>
    </r>
    <r>
      <rPr>
        <rFont val="Roboto"/>
        <b/>
        <color rgb="FFFFFFFF"/>
        <sz val="15.0"/>
      </rPr>
      <t xml:space="preserve">adference.com 
</t>
    </r>
  </si>
  <si>
    <t xml:space="preserve">Amazon PPC Podcast – Vitamin A 
von ADFERENCE
</t>
  </si>
  <si>
    <r>
      <rPr>
        <rFont val="Roboto"/>
      </rPr>
      <t xml:space="preserve">🎧 </t>
    </r>
    <r>
      <rPr>
        <rFont val="Roboto"/>
        <color rgb="FF1155CC"/>
        <u/>
      </rPr>
      <t>Podcast #151 anhören</t>
    </r>
  </si>
  <si>
    <r>
      <rPr>
        <rFont val="Roboto"/>
        <color theme="1"/>
      </rPr>
      <t xml:space="preserve">Nur </t>
    </r>
    <r>
      <rPr>
        <rFont val="Roboto"/>
        <b/>
        <color rgb="FFEC683E"/>
      </rPr>
      <t>orangefarbene</t>
    </r>
    <r>
      <rPr>
        <rFont val="Roboto"/>
        <color theme="1"/>
      </rPr>
      <t xml:space="preserve"> Zellen bearbeiten </t>
    </r>
  </si>
  <si>
    <t>Ziel-ACoS eingeben 👉</t>
  </si>
  <si>
    <t>Spend</t>
  </si>
  <si>
    <t>CPC</t>
  </si>
  <si>
    <t>ACoS</t>
  </si>
  <si>
    <t>Erste Seite oben</t>
  </si>
  <si>
    <t>Produkt-Seiten</t>
  </si>
  <si>
    <t>Restliche Suchergebnisse</t>
  </si>
  <si>
    <t>Gesamt</t>
  </si>
  <si>
    <t>Basis-RPC</t>
  </si>
  <si>
    <t>Dein Basis-CPC</t>
  </si>
  <si>
    <t>Dein angestrebter Durchschnitts-CPC</t>
  </si>
  <si>
    <t>Gebotsanpassung "Erste Seite oben"</t>
  </si>
  <si>
    <t>Gebotsanpassung "Produkt-Seiten"</t>
  </si>
  <si>
    <t>Gebotsanpassung "Restliche Suchergebnisse"</t>
  </si>
  <si>
    <r>
      <rPr>
        <rFont val="Roboto"/>
        <b/>
        <color rgb="FFFFFFFF"/>
        <sz val="17.0"/>
      </rPr>
      <t>Rechner für Gebotsanpassungen nach Platzierungen 
Automatisiere deine Amazon Ads</t>
    </r>
    <r>
      <rPr>
        <rFont val="Roboto"/>
        <color rgb="FFFFFFFF"/>
        <sz val="17.0"/>
      </rPr>
      <t xml:space="preserve">  - erfahre mehr auf adference.com</t>
    </r>
  </si>
  <si>
    <t xml:space="preserve">Amazon PPC Podcast Vitamin A von ADFERENCE
</t>
  </si>
  <si>
    <r>
      <rPr>
        <rFont val="Roboto"/>
      </rPr>
      <t xml:space="preserve">🎧 </t>
    </r>
    <r>
      <rPr>
        <rFont val="Roboto"/>
        <color rgb="FF1155CC"/>
        <u/>
      </rPr>
      <t>Podcast anhören</t>
    </r>
  </si>
  <si>
    <r>
      <rPr>
        <rFont val="Roboto"/>
        <color theme="1"/>
      </rPr>
      <t xml:space="preserve">Nur </t>
    </r>
    <r>
      <rPr>
        <rFont val="Roboto"/>
        <b/>
        <color rgb="FFEC683E"/>
      </rPr>
      <t>orangefarbene</t>
    </r>
    <r>
      <rPr>
        <rFont val="Roboto"/>
        <color theme="1"/>
      </rPr>
      <t xml:space="preserve"> Zellen bearbeiten </t>
    </r>
  </si>
  <si>
    <t>🆕 
Letzte Gebotsanpassungen</t>
  </si>
  <si>
    <t>🆕
CPC-GAP</t>
  </si>
  <si>
    <t>🆕 RPC inkl. CPC-GAP</t>
  </si>
  <si>
    <t>🆕 
Gebotsanpassung (Erhöhen um%)
inkl. CPC-GAP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</si>
</sst>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2">
    <numFmt numFmtId="164" formatCode="#,##0.00 [$€-de-DE]"/>
    <numFmt numFmtId="165" formatCode="#,##0.00\ [$€-1]"/>
  </numFmts>
  <fonts count="17">
    <font>
      <sz val="10.0"/>
      <color rgb="FF000000"/>
      <name val="Arial"/>
      <scheme val="minor"/>
    </font>
    <font>
      <b/>
      <sz val="18.0"/>
      <color rgb="FFFFFFFF"/>
      <name val="Roboto"/>
    </font>
    <font>
      <sz val="12.0"/>
      <color rgb="FF000000"/>
      <name val="Roboto"/>
    </font>
    <font>
      <b/>
      <color theme="1"/>
      <name val="Roboto"/>
    </font>
    <font>
      <color rgb="FF001B20"/>
      <name val="Roboto"/>
    </font>
    <font>
      <color rgb="FFFF6D01"/>
      <name val="Roboto"/>
    </font>
    <font>
      <color theme="1"/>
      <name val="Roboto"/>
    </font>
    <font>
      <b/>
      <color rgb="FF001B20"/>
      <name val="Roboto"/>
    </font>
    <font>
      <b/>
      <sz val="11.0"/>
      <color rgb="FFFFFFFF"/>
      <name val="Roboto"/>
    </font>
    <font>
      <color theme="1"/>
      <name val="Arial"/>
    </font>
    <font>
      <b/>
      <sz val="12.0"/>
      <color rgb="FFFFFFFF"/>
      <name val="Roboto"/>
    </font>
    <font>
      <sz val="12.0"/>
      <color rgb="FF1155CC"/>
      <name val="Roboto"/>
    </font>
    <font>
      <u/>
      <color rgb="FF0000FF"/>
      <name val="Roboto"/>
    </font>
    <font>
      <b/>
      <color rgb="FFFFFFFF"/>
      <name val="Roboto"/>
    </font>
    <font>
      <i/>
      <sz val="8.0"/>
      <color theme="1"/>
      <name val="Roboto"/>
    </font>
    <font>
      <sz val="16.0"/>
      <color rgb="FFFFFFFF"/>
      <name val="Roboto"/>
    </font>
    <font>
      <color theme="1"/>
      <name val="Arial"/>
      <scheme val="minor"/>
    </font>
  </fonts>
  <fills count="8">
    <fill>
      <patternFill patternType="none"/>
    </fill>
    <fill>
      <patternFill patternType="lightGray"/>
    </fill>
    <fill>
      <patternFill patternType="solid">
        <fgColor rgb="FF000000"/>
        <bgColor rgb="FF000000"/>
      </patternFill>
    </fill>
    <fill>
      <patternFill patternType="solid">
        <fgColor theme="0"/>
        <bgColor theme="0"/>
      </patternFill>
    </fill>
    <fill>
      <patternFill patternType="solid">
        <fgColor rgb="FFEEEDEA"/>
        <bgColor rgb="FFEEEDEA"/>
      </patternFill>
    </fill>
    <fill>
      <patternFill patternType="solid">
        <fgColor rgb="FF636B77"/>
        <bgColor rgb="FF636B77"/>
      </patternFill>
    </fill>
    <fill>
      <patternFill patternType="solid">
        <fgColor rgb="FFEC683E"/>
        <bgColor rgb="FFEC683E"/>
      </patternFill>
    </fill>
    <fill>
      <patternFill patternType="solid">
        <fgColor rgb="FF4CBBBC"/>
        <bgColor rgb="FF4CBBBC"/>
      </patternFill>
    </fill>
  </fills>
  <borders count="1">
    <border/>
  </borders>
  <cellStyleXfs count="1">
    <xf borderId="0" fillId="0" fontId="0" numFmtId="0" applyAlignment="1" applyFont="1"/>
  </cellStyleXfs>
  <cellXfs count="51">
    <xf borderId="0" fillId="0" fontId="0" numFmtId="0" xfId="0" applyAlignment="1" applyFont="1">
      <alignment readingOrder="0" shrinkToFit="0" vertical="bottom" wrapText="0"/>
    </xf>
    <xf borderId="0" fillId="2" fontId="1" numFmtId="0" xfId="0" applyAlignment="1" applyFill="1" applyFont="1">
      <alignment horizontal="center" readingOrder="0" shrinkToFit="0" vertical="center" wrapText="1"/>
    </xf>
    <xf borderId="0" fillId="3" fontId="2" numFmtId="0" xfId="0" applyAlignment="1" applyFill="1" applyFont="1">
      <alignment horizontal="center" readingOrder="0" shrinkToFit="0" vertical="bottom" wrapText="1"/>
    </xf>
    <xf borderId="0" fillId="4" fontId="3" numFmtId="0" xfId="0" applyAlignment="1" applyFill="1" applyFont="1">
      <alignment horizontal="center" readingOrder="0" shrinkToFit="0" vertical="center" wrapText="1"/>
    </xf>
    <xf borderId="0" fillId="0" fontId="4" numFmtId="0" xfId="0" applyAlignment="1" applyFont="1">
      <alignment horizontal="left" readingOrder="0" vertical="center"/>
    </xf>
    <xf borderId="0" fillId="0" fontId="5" numFmtId="0" xfId="0" applyAlignment="1" applyFont="1">
      <alignment horizontal="left" readingOrder="0" vertical="center"/>
    </xf>
    <xf borderId="0" fillId="0" fontId="6" numFmtId="0" xfId="0" applyAlignment="1" applyFont="1">
      <alignment horizontal="left" readingOrder="0" vertical="center"/>
    </xf>
    <xf borderId="0" fillId="0" fontId="4" numFmtId="0" xfId="0" applyAlignment="1" applyFont="1">
      <alignment horizontal="left" readingOrder="0" shrinkToFit="0" vertical="center" wrapText="1"/>
    </xf>
    <xf borderId="0" fillId="5" fontId="3" numFmtId="0" xfId="0" applyAlignment="1" applyFill="1" applyFont="1">
      <alignment horizontal="center" readingOrder="0" shrinkToFit="0" vertical="center" wrapText="1"/>
    </xf>
    <xf borderId="0" fillId="0" fontId="7" numFmtId="0" xfId="0" applyAlignment="1" applyFont="1">
      <alignment horizontal="center" readingOrder="0" shrinkToFit="0" vertical="center" wrapText="1"/>
    </xf>
    <xf borderId="0" fillId="0" fontId="7" numFmtId="0" xfId="0" applyAlignment="1" applyFont="1">
      <alignment horizontal="center" shrinkToFit="0" wrapText="1"/>
    </xf>
    <xf borderId="0" fillId="0" fontId="7" numFmtId="0" xfId="0" applyAlignment="1" applyFont="1">
      <alignment horizontal="center" readingOrder="0" shrinkToFit="0" wrapText="1"/>
    </xf>
    <xf borderId="0" fillId="0" fontId="4" numFmtId="0" xfId="0" applyAlignment="1" applyFont="1">
      <alignment horizontal="center" readingOrder="0" shrinkToFit="0" vertical="center" wrapText="1"/>
    </xf>
    <xf borderId="0" fillId="6" fontId="8" numFmtId="0" xfId="0" applyAlignment="1" applyFill="1" applyFont="1">
      <alignment horizontal="center" readingOrder="0" vertical="bottom"/>
    </xf>
    <xf borderId="0" fillId="6" fontId="8" numFmtId="164" xfId="0" applyAlignment="1" applyFont="1" applyNumberFormat="1">
      <alignment horizontal="center" readingOrder="0" vertical="bottom"/>
    </xf>
    <xf borderId="0" fillId="4" fontId="4" numFmtId="165" xfId="0" applyAlignment="1" applyFont="1" applyNumberFormat="1">
      <alignment horizontal="center" shrinkToFit="0" wrapText="1"/>
    </xf>
    <xf borderId="0" fillId="4" fontId="4" numFmtId="9" xfId="0" applyAlignment="1" applyFont="1" applyNumberFormat="1">
      <alignment horizontal="center" shrinkToFit="0" wrapText="1"/>
    </xf>
    <xf borderId="0" fillId="4" fontId="9" numFmtId="9" xfId="0" applyAlignment="1" applyFont="1" applyNumberFormat="1">
      <alignment horizontal="center" shrinkToFit="0" vertical="bottom" wrapText="1"/>
    </xf>
    <xf borderId="0" fillId="6" fontId="8" numFmtId="1" xfId="0" applyAlignment="1" applyFont="1" applyNumberFormat="1">
      <alignment horizontal="center" readingOrder="0" vertical="bottom"/>
    </xf>
    <xf borderId="0" fillId="4" fontId="9" numFmtId="9" xfId="0" applyFont="1" applyNumberFormat="1"/>
    <xf borderId="0" fillId="4" fontId="4" numFmtId="0" xfId="0" applyAlignment="1" applyFont="1">
      <alignment horizontal="center" shrinkToFit="0" wrapText="1"/>
    </xf>
    <xf borderId="0" fillId="5" fontId="6" numFmtId="0" xfId="0" applyAlignment="1" applyFont="1">
      <alignment horizontal="center" shrinkToFit="0" vertical="center" wrapText="1"/>
    </xf>
    <xf borderId="0" fillId="7" fontId="10" numFmtId="0" xfId="0" applyAlignment="1" applyFill="1" applyFont="1">
      <alignment horizontal="center" readingOrder="0" shrinkToFit="0" vertical="center" wrapText="1"/>
    </xf>
    <xf borderId="0" fillId="3" fontId="11" numFmtId="0" xfId="0" applyAlignment="1" applyFont="1">
      <alignment horizontal="center" readingOrder="0" shrinkToFit="0" vertical="bottom" wrapText="1"/>
    </xf>
    <xf borderId="0" fillId="0" fontId="12" numFmtId="0" xfId="0" applyAlignment="1" applyFont="1">
      <alignment horizontal="left" readingOrder="0" vertical="center"/>
    </xf>
    <xf borderId="0" fillId="6" fontId="13" numFmtId="9" xfId="0" applyAlignment="1" applyFont="1" applyNumberFormat="1">
      <alignment horizontal="center" readingOrder="0" shrinkToFit="0" vertical="center" wrapText="1"/>
    </xf>
    <xf borderId="0" fillId="6" fontId="8" numFmtId="164" xfId="0" applyAlignment="1" applyFont="1" applyNumberFormat="1">
      <alignment horizontal="center" vertical="bottom"/>
    </xf>
    <xf borderId="0" fillId="4" fontId="4" numFmtId="10" xfId="0" applyAlignment="1" applyFont="1" applyNumberFormat="1">
      <alignment horizontal="center" shrinkToFit="0" wrapText="1"/>
    </xf>
    <xf borderId="0" fillId="6" fontId="8" numFmtId="1" xfId="0" applyAlignment="1" applyFont="1" applyNumberFormat="1">
      <alignment horizontal="center" vertical="bottom"/>
    </xf>
    <xf borderId="0" fillId="4" fontId="4" numFmtId="0" xfId="0" applyAlignment="1" applyFont="1">
      <alignment horizontal="center" shrinkToFit="0" wrapText="1"/>
    </xf>
    <xf borderId="0" fillId="4" fontId="9" numFmtId="0" xfId="0" applyFont="1"/>
    <xf borderId="0" fillId="4" fontId="9" numFmtId="165" xfId="0" applyFont="1" applyNumberFormat="1"/>
    <xf borderId="0" fillId="4" fontId="9" numFmtId="165" xfId="0" applyAlignment="1" applyFont="1" applyNumberFormat="1">
      <alignment horizontal="center" shrinkToFit="0" wrapText="1"/>
    </xf>
    <xf borderId="0" fillId="4" fontId="9" numFmtId="10" xfId="0" applyFont="1" applyNumberFormat="1"/>
    <xf borderId="0" fillId="4" fontId="9" numFmtId="0" xfId="0" applyFont="1"/>
    <xf borderId="0" fillId="4" fontId="7" numFmtId="165" xfId="0" applyAlignment="1" applyFont="1" applyNumberFormat="1">
      <alignment horizontal="center" readingOrder="0" shrinkToFit="0" vertical="center" wrapText="1"/>
    </xf>
    <xf borderId="0" fillId="7" fontId="14" numFmtId="0" xfId="0" applyAlignment="1" applyFont="1">
      <alignment horizontal="right" readingOrder="0" shrinkToFit="0" vertical="bottom" wrapText="1"/>
    </xf>
    <xf borderId="0" fillId="4" fontId="7" numFmtId="10" xfId="0" applyAlignment="1" applyFont="1" applyNumberFormat="1">
      <alignment horizontal="center" readingOrder="0" shrinkToFit="0" vertical="center" wrapText="1"/>
    </xf>
    <xf borderId="0" fillId="7" fontId="15" numFmtId="0" xfId="0" applyAlignment="1" applyFont="1">
      <alignment horizontal="center" readingOrder="0" shrinkToFit="0" vertical="center" wrapText="1"/>
    </xf>
    <xf borderId="0" fillId="3" fontId="11" numFmtId="0" xfId="0" applyAlignment="1" applyFont="1">
      <alignment horizontal="center" readingOrder="0" shrinkToFit="0" vertical="bottom" wrapText="1"/>
    </xf>
    <xf borderId="0" fillId="6" fontId="8" numFmtId="0" xfId="0" applyAlignment="1" applyFont="1">
      <alignment horizontal="center" readingOrder="0" shrinkToFit="0" vertical="bottom" wrapText="0"/>
    </xf>
    <xf borderId="0" fillId="6" fontId="8" numFmtId="164" xfId="0" applyAlignment="1" applyFont="1" applyNumberFormat="1">
      <alignment horizontal="center" readingOrder="0" shrinkToFit="0" vertical="bottom" wrapText="0"/>
    </xf>
    <xf borderId="0" fillId="6" fontId="8" numFmtId="9" xfId="0" applyAlignment="1" applyFont="1" applyNumberFormat="1">
      <alignment horizontal="center" readingOrder="0" shrinkToFit="0" vertical="bottom" wrapText="0"/>
    </xf>
    <xf borderId="0" fillId="4" fontId="4" numFmtId="165" xfId="0" applyAlignment="1" applyFont="1" applyNumberFormat="1">
      <alignment horizontal="center" shrinkToFit="0" vertical="center" wrapText="1"/>
    </xf>
    <xf borderId="0" fillId="4" fontId="4" numFmtId="9" xfId="0" applyAlignment="1" applyFont="1" applyNumberFormat="1">
      <alignment horizontal="center" shrinkToFit="0" vertical="center" wrapText="1"/>
    </xf>
    <xf borderId="0" fillId="4" fontId="4" numFmtId="10" xfId="0" applyAlignment="1" applyFont="1" applyNumberFormat="1">
      <alignment horizontal="center" shrinkToFit="0" vertical="center" wrapText="1"/>
    </xf>
    <xf borderId="0" fillId="4" fontId="9" numFmtId="9" xfId="0" applyAlignment="1" applyFont="1" applyNumberFormat="1">
      <alignment horizontal="center" shrinkToFit="0" wrapText="1"/>
    </xf>
    <xf borderId="0" fillId="6" fontId="8" numFmtId="1" xfId="0" applyAlignment="1" applyFont="1" applyNumberFormat="1">
      <alignment horizontal="center" readingOrder="0" shrinkToFit="0" vertical="bottom" wrapText="0"/>
    </xf>
    <xf borderId="0" fillId="4" fontId="4" numFmtId="0" xfId="0" applyAlignment="1" applyFont="1">
      <alignment horizontal="center" readingOrder="0" shrinkToFit="0" vertical="center" wrapText="1"/>
    </xf>
    <xf borderId="0" fillId="4" fontId="4" numFmtId="0" xfId="0" applyAlignment="1" applyFont="1">
      <alignment horizontal="center" shrinkToFit="0" vertical="center" wrapText="1"/>
    </xf>
    <xf borderId="0" fillId="4" fontId="16" numFmtId="165" xfId="0" applyAlignment="1" applyFont="1" applyNumberFormat="1">
      <alignment horizontal="center" shrinkToFit="0" vertical="center" wrapText="1"/>
    </xf>
  </cellXfs>
  <cellStyles count="1">
    <cellStyle xfId="0" name="Normal" builtinId="0"/>
  </cellStyles>
  <dxfs count="1">
    <dxf>
      <font/>
      <fill>
        <patternFill patternType="solid">
          <fgColor rgb="FF4CBBBC"/>
          <bgColor rgb="FF4CBBBC"/>
        </patternFill>
      </fill>
      <border/>
    </dxf>
  </dxfs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1" Type="http://schemas.openxmlformats.org/officeDocument/2006/relationships/image" Target="../media/image4.jpg"/><Relationship Id="rId2" Type="http://schemas.openxmlformats.org/officeDocument/2006/relationships/image" Target="../media/image1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4.jpg"/><Relationship Id="rId2" Type="http://schemas.openxmlformats.org/officeDocument/2006/relationships/image" Target="../media/image1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3.png"/><Relationship Id="rId2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6</xdr:col>
      <xdr:colOff>247650</xdr:colOff>
      <xdr:row>5</xdr:row>
      <xdr:rowOff>161925</xdr:rowOff>
    </xdr:from>
    <xdr:ext cx="2752725" cy="2743200"/>
    <xdr:pic>
      <xdr:nvPicPr>
        <xdr:cNvPr id="0" name="image4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676275</xdr:colOff>
      <xdr:row>0</xdr:row>
      <xdr:rowOff>0</xdr:rowOff>
    </xdr:from>
    <xdr:ext cx="1962150" cy="409575"/>
    <xdr:pic>
      <xdr:nvPicPr>
        <xdr:cNvPr id="0" name="image1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9</xdr:col>
      <xdr:colOff>247650</xdr:colOff>
      <xdr:row>6</xdr:row>
      <xdr:rowOff>171450</xdr:rowOff>
    </xdr:from>
    <xdr:ext cx="2790825" cy="2790825"/>
    <xdr:pic>
      <xdr:nvPicPr>
        <xdr:cNvPr id="0" name="image5.jpg" title="Image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552450</xdr:colOff>
      <xdr:row>0</xdr:row>
      <xdr:rowOff>9525</xdr:rowOff>
    </xdr:from>
    <xdr:ext cx="2076450" cy="447675"/>
    <xdr:pic>
      <xdr:nvPicPr>
        <xdr:cNvPr id="0" name="image2.png" title="Image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11</xdr:col>
      <xdr:colOff>361950</xdr:colOff>
      <xdr:row>0</xdr:row>
      <xdr:rowOff>142875</xdr:rowOff>
    </xdr:from>
    <xdr:ext cx="2095500" cy="390525"/>
    <xdr:pic>
      <xdr:nvPicPr>
        <xdr:cNvPr id="0" name="image3.png" title="Bild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295275</xdr:colOff>
      <xdr:row>5</xdr:row>
      <xdr:rowOff>180975</xdr:rowOff>
    </xdr:from>
    <xdr:ext cx="2847975" cy="2847975"/>
    <xdr:pic>
      <xdr:nvPicPr>
        <xdr:cNvPr id="0" name="image6.png" title="Bild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hyperlink" Target="https://www.adference.com/adference-for-amazon-advertising/" TargetMode="External"/><Relationship Id="rId2" Type="http://schemas.openxmlformats.org/officeDocument/2006/relationships/hyperlink" Target="https://www.adference.com/podcast-vitamin-a" TargetMode="External"/><Relationship Id="rId3" Type="http://schemas.openxmlformats.org/officeDocument/2006/relationships/hyperlink" Target="https://open.spotify.com/episode/56Im9P1igQQmyUlaGYmqaI?si=02340390e8a64ba8" TargetMode="External"/><Relationship Id="rId4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hyperlink" Target="https://www.adference.com/adference-for-amazon-advertising/" TargetMode="External"/><Relationship Id="rId2" Type="http://schemas.openxmlformats.org/officeDocument/2006/relationships/hyperlink" Target="https://www.adference.com/podcast-vitamin-a" TargetMode="External"/><Relationship Id="rId3" Type="http://schemas.openxmlformats.org/officeDocument/2006/relationships/hyperlink" Target="https://www.adference.com/blog/podcast-gebotsanpassungen-nach-platzierung-sponsored-products" TargetMode="External"/><Relationship Id="rId4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hyperlink" Target="https://www.adference.com/adference-for-amazon-advertising/" TargetMode="External"/><Relationship Id="rId2" Type="http://schemas.openxmlformats.org/officeDocument/2006/relationships/hyperlink" Target="https://www.adference.com/podcast-vitamin-a" TargetMode="External"/><Relationship Id="rId3" Type="http://schemas.openxmlformats.org/officeDocument/2006/relationships/hyperlink" Target="https://www.adference.com/blog/podcast-gebotsanpassungen-nach-platzierung-sponsored-products" TargetMode="External"/><Relationship Id="rId4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4CBBBC"/>
    <outlinePr summaryBelow="0" summaryRight="0"/>
  </sheetPr>
  <sheetViews>
    <sheetView workbookViewId="0"/>
  </sheetViews>
  <sheetFormatPr customHeight="1" defaultColWidth="12.63" defaultRowHeight="15.75"/>
  <cols>
    <col customWidth="1" min="1" max="1" width="34.13"/>
    <col customWidth="1" hidden="1" min="5" max="5" width="22.63"/>
    <col customWidth="1" min="6" max="6" width="34.75"/>
    <col customWidth="1" min="7" max="7" width="43.13"/>
  </cols>
  <sheetData>
    <row r="1">
      <c r="A1" s="1" t="s">
        <v>0</v>
      </c>
      <c r="G1" s="2" t="s">
        <v>1</v>
      </c>
    </row>
    <row r="11">
      <c r="A11" s="3" t="s">
        <v>2</v>
      </c>
      <c r="B11" s="4" t="s">
        <v>3</v>
      </c>
    </row>
    <row r="12">
      <c r="A12" s="3" t="s">
        <v>4</v>
      </c>
      <c r="B12" s="5" t="s">
        <v>5</v>
      </c>
    </row>
    <row r="13">
      <c r="A13" s="3" t="s">
        <v>6</v>
      </c>
      <c r="B13" s="6" t="s">
        <v>7</v>
      </c>
    </row>
    <row r="14">
      <c r="A14" s="3" t="s">
        <v>8</v>
      </c>
      <c r="B14" s="7" t="s">
        <v>9</v>
      </c>
    </row>
    <row r="15">
      <c r="A15" s="3" t="s">
        <v>10</v>
      </c>
      <c r="B15" s="7" t="s">
        <v>11</v>
      </c>
    </row>
    <row r="16">
      <c r="A16" s="8"/>
    </row>
    <row r="17">
      <c r="A17" s="9" t="s">
        <v>12</v>
      </c>
      <c r="B17" s="10" t="s">
        <v>13</v>
      </c>
      <c r="C17" s="10" t="s">
        <v>14</v>
      </c>
      <c r="D17" s="10" t="s">
        <v>15</v>
      </c>
      <c r="E17" s="11" t="s">
        <v>16</v>
      </c>
      <c r="F17" s="10" t="s">
        <v>17</v>
      </c>
    </row>
    <row r="18">
      <c r="A18" s="12" t="s">
        <v>18</v>
      </c>
      <c r="B18" s="13">
        <v>50.0</v>
      </c>
      <c r="C18" s="14">
        <v>30.0</v>
      </c>
      <c r="D18" s="15">
        <f t="shared" ref="D18:D19" si="1">C18/B18</f>
        <v>0.6</v>
      </c>
      <c r="E18" s="16">
        <f>D18/D$19-1</f>
        <v>2</v>
      </c>
      <c r="F18" s="17">
        <f>IF(E18&gt;9,9,IF(E18&lt;0,0,E18))</f>
        <v>2</v>
      </c>
    </row>
    <row r="19">
      <c r="A19" s="12" t="s">
        <v>19</v>
      </c>
      <c r="B19" s="18">
        <v>1000.0</v>
      </c>
      <c r="C19" s="14">
        <v>200.0</v>
      </c>
      <c r="D19" s="15">
        <f t="shared" si="1"/>
        <v>0.2</v>
      </c>
      <c r="E19" s="19"/>
      <c r="F19" s="20" t="s">
        <v>20</v>
      </c>
    </row>
    <row r="20">
      <c r="A20" s="21"/>
    </row>
    <row r="21" ht="32.25" customHeight="1">
      <c r="A21" s="9"/>
      <c r="B21" s="22" t="s">
        <v>21</v>
      </c>
    </row>
    <row r="22" ht="32.25" customHeight="1"/>
    <row r="23" ht="32.25" customHeight="1"/>
  </sheetData>
  <mergeCells count="11">
    <mergeCell ref="A16:F16"/>
    <mergeCell ref="A20:F20"/>
    <mergeCell ref="A21:A23"/>
    <mergeCell ref="B21:F23"/>
    <mergeCell ref="A1:F10"/>
    <mergeCell ref="G1:G23"/>
    <mergeCell ref="B11:F11"/>
    <mergeCell ref="B12:F12"/>
    <mergeCell ref="B13:F13"/>
    <mergeCell ref="B14:F14"/>
    <mergeCell ref="B15:F15"/>
  </mergeCells>
  <conditionalFormatting sqref="A1:A8 B1">
    <cfRule type="notContainsBlanks" dxfId="0" priority="1">
      <formula>LEN(TRIM(A1))&gt;0</formula>
    </cfRule>
  </conditionalFormatting>
  <hyperlinks>
    <hyperlink r:id="rId1" ref="A1"/>
    <hyperlink r:id="rId2" ref="G1"/>
    <hyperlink r:id="rId3" ref="B12"/>
  </hyperlinks>
  <drawing r:id="rId4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4CBBBC"/>
    <outlinePr summaryBelow="0" summaryRight="0"/>
  </sheetPr>
  <sheetViews>
    <sheetView workbookViewId="0"/>
  </sheetViews>
  <sheetFormatPr customHeight="1" defaultColWidth="12.63" defaultRowHeight="15.75"/>
  <cols>
    <col customWidth="1" min="1" max="1" width="34.13"/>
    <col customWidth="1" hidden="1" min="8" max="8" width="22.63"/>
    <col customWidth="1" min="9" max="9" width="34.75"/>
    <col customWidth="1" min="10" max="10" width="43.13"/>
  </cols>
  <sheetData>
    <row r="1">
      <c r="A1" s="1" t="s">
        <v>22</v>
      </c>
      <c r="J1" s="23" t="s">
        <v>23</v>
      </c>
    </row>
    <row r="11">
      <c r="A11" s="3" t="s">
        <v>2</v>
      </c>
      <c r="B11" s="4" t="s">
        <v>3</v>
      </c>
    </row>
    <row r="12">
      <c r="A12" s="3" t="s">
        <v>4</v>
      </c>
      <c r="B12" s="24" t="s">
        <v>24</v>
      </c>
    </row>
    <row r="13">
      <c r="A13" s="3" t="s">
        <v>6</v>
      </c>
      <c r="B13" s="6" t="s">
        <v>25</v>
      </c>
    </row>
    <row r="14">
      <c r="A14" s="3" t="s">
        <v>8</v>
      </c>
      <c r="B14" s="7" t="s">
        <v>9</v>
      </c>
    </row>
    <row r="15">
      <c r="A15" s="3" t="s">
        <v>10</v>
      </c>
      <c r="B15" s="7" t="s">
        <v>11</v>
      </c>
    </row>
    <row r="16">
      <c r="A16" s="3" t="s">
        <v>26</v>
      </c>
      <c r="B16" s="25">
        <v>0.3</v>
      </c>
    </row>
    <row r="17">
      <c r="A17" s="8"/>
    </row>
    <row r="18">
      <c r="A18" s="9" t="s">
        <v>12</v>
      </c>
      <c r="B18" s="10" t="s">
        <v>13</v>
      </c>
      <c r="C18" s="10" t="s">
        <v>27</v>
      </c>
      <c r="D18" s="10" t="s">
        <v>14</v>
      </c>
      <c r="E18" s="10" t="s">
        <v>28</v>
      </c>
      <c r="F18" s="10" t="s">
        <v>15</v>
      </c>
      <c r="G18" s="10" t="s">
        <v>29</v>
      </c>
      <c r="H18" s="11" t="s">
        <v>16</v>
      </c>
      <c r="I18" s="10" t="s">
        <v>17</v>
      </c>
    </row>
    <row r="19">
      <c r="A19" s="12" t="s">
        <v>30</v>
      </c>
      <c r="B19" s="13">
        <v>100.0</v>
      </c>
      <c r="C19" s="26">
        <v>20.0</v>
      </c>
      <c r="D19" s="26">
        <v>200.0</v>
      </c>
      <c r="E19" s="15">
        <f t="shared" ref="E19:E21" si="1">IFERROR(C19/B19,"")</f>
        <v>0.2</v>
      </c>
      <c r="F19" s="15">
        <f t="shared" ref="F19:F21" si="2">IFERROR(D19/B19,"")</f>
        <v>2</v>
      </c>
      <c r="G19" s="27">
        <f t="shared" ref="G19:G21" si="3">IFERROR(C19/D19,"")</f>
        <v>0.1</v>
      </c>
      <c r="H19" s="16">
        <f t="shared" ref="H19:H21" si="4">F19/$F$23-1</f>
        <v>3</v>
      </c>
      <c r="I19" s="17">
        <f t="shared" ref="I19:I21" si="5">IF(H19&gt;9,9,IF(H19&lt;0,0,H19))</f>
        <v>3</v>
      </c>
    </row>
    <row r="20">
      <c r="A20" s="12" t="s">
        <v>31</v>
      </c>
      <c r="B20" s="28">
        <v>50.0</v>
      </c>
      <c r="C20" s="26">
        <v>30.0</v>
      </c>
      <c r="D20" s="26">
        <v>50.0</v>
      </c>
      <c r="E20" s="15">
        <f t="shared" si="1"/>
        <v>0.6</v>
      </c>
      <c r="F20" s="15">
        <f t="shared" si="2"/>
        <v>1</v>
      </c>
      <c r="G20" s="27">
        <f t="shared" si="3"/>
        <v>0.6</v>
      </c>
      <c r="H20" s="16">
        <f t="shared" si="4"/>
        <v>1</v>
      </c>
      <c r="I20" s="17">
        <f t="shared" si="5"/>
        <v>1</v>
      </c>
    </row>
    <row r="21">
      <c r="A21" s="12" t="s">
        <v>32</v>
      </c>
      <c r="B21" s="28">
        <v>50.0</v>
      </c>
      <c r="C21" s="26">
        <v>40.0</v>
      </c>
      <c r="D21" s="26">
        <v>25.0</v>
      </c>
      <c r="E21" s="15">
        <f t="shared" si="1"/>
        <v>0.8</v>
      </c>
      <c r="F21" s="15">
        <f t="shared" si="2"/>
        <v>0.5</v>
      </c>
      <c r="G21" s="27">
        <f t="shared" si="3"/>
        <v>1.6</v>
      </c>
      <c r="H21" s="16">
        <f t="shared" si="4"/>
        <v>0</v>
      </c>
      <c r="I21" s="17">
        <f t="shared" si="5"/>
        <v>0</v>
      </c>
    </row>
    <row r="22">
      <c r="A22" s="12" t="s">
        <v>33</v>
      </c>
      <c r="B22" s="29">
        <f t="shared" ref="B22:D22" si="6">SUM(B19:B21)</f>
        <v>200</v>
      </c>
      <c r="C22" s="15">
        <f t="shared" si="6"/>
        <v>90</v>
      </c>
      <c r="D22" s="15">
        <f t="shared" si="6"/>
        <v>275</v>
      </c>
      <c r="E22" s="15">
        <f>C22/B22</f>
        <v>0.45</v>
      </c>
      <c r="F22" s="15">
        <f>D22/B22</f>
        <v>1.375</v>
      </c>
      <c r="G22" s="27">
        <f>C22/D22</f>
        <v>0.3272727273</v>
      </c>
      <c r="H22" s="19"/>
      <c r="I22" s="20" t="s">
        <v>20</v>
      </c>
    </row>
    <row r="23">
      <c r="A23" s="12" t="s">
        <v>34</v>
      </c>
      <c r="B23" s="30"/>
      <c r="C23" s="31"/>
      <c r="D23" s="31"/>
      <c r="E23" s="31"/>
      <c r="F23" s="32">
        <f>MIN(F19:F21)</f>
        <v>0.5</v>
      </c>
      <c r="G23" s="33"/>
      <c r="H23" s="19"/>
      <c r="I23" s="34"/>
    </row>
    <row r="24">
      <c r="A24" s="21"/>
    </row>
    <row r="25">
      <c r="A25" s="9" t="s">
        <v>35</v>
      </c>
      <c r="B25" s="35">
        <f>F23*B16</f>
        <v>0.15</v>
      </c>
      <c r="H25" s="36"/>
    </row>
    <row r="26">
      <c r="A26" s="9" t="s">
        <v>36</v>
      </c>
      <c r="B26" s="35">
        <f>F22*B16</f>
        <v>0.4125</v>
      </c>
    </row>
    <row r="27">
      <c r="A27" s="9" t="s">
        <v>37</v>
      </c>
      <c r="B27" s="37">
        <f t="shared" ref="B27:B29" si="7">I19</f>
        <v>3</v>
      </c>
    </row>
    <row r="28">
      <c r="A28" s="9" t="s">
        <v>38</v>
      </c>
      <c r="B28" s="37">
        <f t="shared" si="7"/>
        <v>1</v>
      </c>
    </row>
    <row r="29">
      <c r="A29" s="9" t="s">
        <v>39</v>
      </c>
      <c r="B29" s="37">
        <f t="shared" si="7"/>
        <v>0</v>
      </c>
    </row>
  </sheetData>
  <mergeCells count="16">
    <mergeCell ref="B16:I16"/>
    <mergeCell ref="A17:I17"/>
    <mergeCell ref="A24:I24"/>
    <mergeCell ref="B25:G25"/>
    <mergeCell ref="H25:I29"/>
    <mergeCell ref="B26:G26"/>
    <mergeCell ref="B27:G27"/>
    <mergeCell ref="B28:G28"/>
    <mergeCell ref="B29:G29"/>
    <mergeCell ref="A1:I10"/>
    <mergeCell ref="J1:J29"/>
    <mergeCell ref="B11:I11"/>
    <mergeCell ref="B12:I12"/>
    <mergeCell ref="B13:I13"/>
    <mergeCell ref="B14:I14"/>
    <mergeCell ref="B15:I15"/>
  </mergeCells>
  <conditionalFormatting sqref="A1:A8 B1">
    <cfRule type="notContainsBlanks" dxfId="0" priority="1">
      <formula>LEN(TRIM(A1))&gt;0</formula>
    </cfRule>
  </conditionalFormatting>
  <conditionalFormatting sqref="H25:I25 H26:I26 H27:I27 H28:I29">
    <cfRule type="colorScale" priority="2">
      <colorScale>
        <cfvo type="min"/>
        <cfvo type="max"/>
        <color rgb="FF57BB8A"/>
        <color rgb="FFFFFFFF"/>
      </colorScale>
    </cfRule>
  </conditionalFormatting>
  <hyperlinks>
    <hyperlink r:id="rId1" ref="A1"/>
    <hyperlink r:id="rId2" ref="J1"/>
    <hyperlink r:id="rId3" ref="B12"/>
  </hyperlinks>
  <drawing r:id="rId4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tabColor rgb="FFB7E1CD"/>
    <outlinePr summaryBelow="0" summaryRight="0"/>
  </sheetPr>
  <sheetViews>
    <sheetView workbookViewId="0"/>
  </sheetViews>
  <sheetFormatPr customHeight="1" defaultColWidth="12.63" defaultRowHeight="15.75"/>
  <cols>
    <col customWidth="1" min="1" max="1" width="34.13"/>
    <col customWidth="1" min="5" max="5" width="18.13"/>
    <col customWidth="1" min="11" max="11" width="22.63"/>
    <col customWidth="1" min="12" max="12" width="34.75"/>
    <col customWidth="1" min="13" max="13" width="44.38"/>
  </cols>
  <sheetData>
    <row r="1">
      <c r="A1" s="38" t="s">
        <v>40</v>
      </c>
      <c r="M1" s="39" t="s">
        <v>41</v>
      </c>
    </row>
    <row r="11">
      <c r="A11" s="3" t="s">
        <v>2</v>
      </c>
      <c r="B11" s="4" t="s">
        <v>3</v>
      </c>
    </row>
    <row r="12">
      <c r="A12" s="3" t="s">
        <v>4</v>
      </c>
      <c r="B12" s="24" t="s">
        <v>42</v>
      </c>
    </row>
    <row r="13">
      <c r="A13" s="3" t="s">
        <v>6</v>
      </c>
      <c r="B13" s="6" t="s">
        <v>43</v>
      </c>
    </row>
    <row r="14">
      <c r="A14" s="3" t="s">
        <v>8</v>
      </c>
      <c r="B14" s="7" t="s">
        <v>9</v>
      </c>
    </row>
    <row r="15">
      <c r="A15" s="3" t="s">
        <v>10</v>
      </c>
      <c r="B15" s="7" t="s">
        <v>11</v>
      </c>
    </row>
    <row r="16">
      <c r="A16" s="3" t="s">
        <v>26</v>
      </c>
      <c r="B16" s="25">
        <v>0.3</v>
      </c>
    </row>
    <row r="17">
      <c r="A17" s="8"/>
    </row>
    <row r="18">
      <c r="A18" s="9" t="s">
        <v>12</v>
      </c>
      <c r="B18" s="9" t="s">
        <v>13</v>
      </c>
      <c r="C18" s="9" t="s">
        <v>27</v>
      </c>
      <c r="D18" s="9" t="s">
        <v>14</v>
      </c>
      <c r="E18" s="9" t="s">
        <v>44</v>
      </c>
      <c r="F18" s="9" t="s">
        <v>28</v>
      </c>
      <c r="G18" s="9" t="s">
        <v>45</v>
      </c>
      <c r="H18" s="9" t="s">
        <v>15</v>
      </c>
      <c r="I18" s="9" t="s">
        <v>46</v>
      </c>
      <c r="J18" s="9" t="s">
        <v>29</v>
      </c>
      <c r="K18" s="9"/>
      <c r="L18" s="9" t="s">
        <v>47</v>
      </c>
    </row>
    <row r="19">
      <c r="A19" s="12" t="s">
        <v>30</v>
      </c>
      <c r="B19" s="40">
        <v>100.0</v>
      </c>
      <c r="C19" s="41">
        <v>20.0</v>
      </c>
      <c r="D19" s="41">
        <v>200.0</v>
      </c>
      <c r="E19" s="42">
        <v>0.0</v>
      </c>
      <c r="F19" s="43">
        <f t="shared" ref="F19:F22" si="1">C19/B19</f>
        <v>0.2</v>
      </c>
      <c r="G19" s="44">
        <f t="shared" ref="G19:G20" si="2">1-F19/$F$22-E19</f>
        <v>0.5555555556</v>
      </c>
      <c r="H19" s="43">
        <f t="shared" ref="H19:H22" si="3">D19/B19</f>
        <v>2</v>
      </c>
      <c r="I19" s="43">
        <f t="shared" ref="I19:I22" si="4">H19*(1+G19)</f>
        <v>3.111111111</v>
      </c>
      <c r="J19" s="45">
        <f t="shared" ref="J19:J22" si="5">C19/D19</f>
        <v>0.1</v>
      </c>
      <c r="K19" s="44"/>
      <c r="L19" s="46">
        <f t="shared" ref="L19:L20" si="6">IF(I19&gt;$I$23,IF(I19/$I$23-1&gt;9,9,I19/$I$23-1),0)</f>
        <v>5.222222222</v>
      </c>
    </row>
    <row r="20">
      <c r="A20" s="12" t="s">
        <v>31</v>
      </c>
      <c r="B20" s="47">
        <v>50.0</v>
      </c>
      <c r="C20" s="41">
        <v>30.0</v>
      </c>
      <c r="D20" s="41">
        <v>50.0</v>
      </c>
      <c r="E20" s="42">
        <v>0.0</v>
      </c>
      <c r="F20" s="43">
        <f t="shared" si="1"/>
        <v>0.6</v>
      </c>
      <c r="G20" s="44">
        <f t="shared" si="2"/>
        <v>-0.3333333333</v>
      </c>
      <c r="H20" s="43">
        <f t="shared" si="3"/>
        <v>1</v>
      </c>
      <c r="I20" s="43">
        <f t="shared" si="4"/>
        <v>0.6666666667</v>
      </c>
      <c r="J20" s="45">
        <f t="shared" si="5"/>
        <v>0.6</v>
      </c>
      <c r="K20" s="44"/>
      <c r="L20" s="46">
        <f t="shared" si="6"/>
        <v>0.3333333333</v>
      </c>
    </row>
    <row r="21">
      <c r="A21" s="12" t="s">
        <v>32</v>
      </c>
      <c r="B21" s="47">
        <v>50.0</v>
      </c>
      <c r="C21" s="41">
        <v>40.0</v>
      </c>
      <c r="D21" s="41">
        <v>25.0</v>
      </c>
      <c r="E21" s="43"/>
      <c r="F21" s="43">
        <f t="shared" si="1"/>
        <v>0.8</v>
      </c>
      <c r="G21" s="43"/>
      <c r="H21" s="43">
        <f t="shared" si="3"/>
        <v>0.5</v>
      </c>
      <c r="I21" s="43">
        <f t="shared" si="4"/>
        <v>0.5</v>
      </c>
      <c r="J21" s="45">
        <f t="shared" si="5"/>
        <v>1.6</v>
      </c>
      <c r="K21" s="48"/>
      <c r="L21" s="48" t="s">
        <v>20</v>
      </c>
    </row>
    <row r="22">
      <c r="A22" s="12" t="s">
        <v>33</v>
      </c>
      <c r="B22" s="49">
        <f t="shared" ref="B22:D22" si="7">SUM(B19:B21)</f>
        <v>200</v>
      </c>
      <c r="C22" s="43">
        <f t="shared" si="7"/>
        <v>90</v>
      </c>
      <c r="D22" s="43">
        <f t="shared" si="7"/>
        <v>275</v>
      </c>
      <c r="E22" s="43"/>
      <c r="F22" s="43">
        <f t="shared" si="1"/>
        <v>0.45</v>
      </c>
      <c r="G22" s="43"/>
      <c r="H22" s="43">
        <f t="shared" si="3"/>
        <v>1.375</v>
      </c>
      <c r="I22" s="43">
        <f t="shared" si="4"/>
        <v>1.375</v>
      </c>
      <c r="J22" s="45">
        <f t="shared" si="5"/>
        <v>0.3272727273</v>
      </c>
      <c r="K22" s="48"/>
      <c r="L22" s="48" t="s">
        <v>20</v>
      </c>
    </row>
    <row r="23">
      <c r="A23" s="12" t="s">
        <v>34</v>
      </c>
      <c r="B23" s="49"/>
      <c r="C23" s="43"/>
      <c r="D23" s="43"/>
      <c r="E23" s="43"/>
      <c r="F23" s="43"/>
      <c r="G23" s="50"/>
      <c r="H23" s="50">
        <f t="shared" ref="H23:I23" si="8">IF(AND(H19&gt;H20,H20&gt;H21),H21,IF(AND(H19&gt;H21,H21&gt;H20),($D20+$D21)/($B20+$B21),IF(AND(H20&gt;H19,H19&gt;H21),H21,IF(AND(H21&gt;H19,H19&gt;H20),H22,IF(AND(H20&gt;H21,H21&gt;H19),($D19+$D21)/($B19+$B21),H22)))))</f>
        <v>0.5</v>
      </c>
      <c r="I23" s="50">
        <f t="shared" si="8"/>
        <v>0.5</v>
      </c>
      <c r="J23" s="45"/>
      <c r="K23" s="48"/>
      <c r="L23" s="48"/>
    </row>
    <row r="24">
      <c r="A24" s="21"/>
    </row>
    <row r="25">
      <c r="A25" s="9" t="s">
        <v>35</v>
      </c>
      <c r="B25" s="35">
        <f>H23*B16</f>
        <v>0.15</v>
      </c>
      <c r="K25" s="36"/>
    </row>
    <row r="26">
      <c r="A26" s="9" t="s">
        <v>36</v>
      </c>
      <c r="B26" s="35">
        <f>H22*B16</f>
        <v>0.4125</v>
      </c>
    </row>
    <row r="27">
      <c r="A27" s="9" t="s">
        <v>37</v>
      </c>
      <c r="B27" s="37">
        <f t="shared" ref="B27:B28" si="9">L19</f>
        <v>5.222222222</v>
      </c>
    </row>
    <row r="28">
      <c r="A28" s="9" t="s">
        <v>38</v>
      </c>
      <c r="B28" s="37">
        <f t="shared" si="9"/>
        <v>0.3333333333</v>
      </c>
    </row>
  </sheetData>
  <mergeCells count="15">
    <mergeCell ref="B16:L16"/>
    <mergeCell ref="A17:L17"/>
    <mergeCell ref="A24:L24"/>
    <mergeCell ref="B25:J25"/>
    <mergeCell ref="K25:L28"/>
    <mergeCell ref="B26:J26"/>
    <mergeCell ref="B27:J27"/>
    <mergeCell ref="B28:J28"/>
    <mergeCell ref="A1:L10"/>
    <mergeCell ref="M1:M28"/>
    <mergeCell ref="B11:L11"/>
    <mergeCell ref="B12:L12"/>
    <mergeCell ref="B13:L13"/>
    <mergeCell ref="B14:L14"/>
    <mergeCell ref="B15:L15"/>
  </mergeCells>
  <conditionalFormatting sqref="A1:A8 B1">
    <cfRule type="notContainsBlanks" dxfId="0" priority="1">
      <formula>LEN(TRIM(A1))&gt;0</formula>
    </cfRule>
  </conditionalFormatting>
  <conditionalFormatting sqref="K25:L25 K26:L26 K27:L27 K28:L28">
    <cfRule type="colorScale" priority="2">
      <colorScale>
        <cfvo type="min"/>
        <cfvo type="max"/>
        <color rgb="FF57BB8A"/>
        <color rgb="FFFFFFFF"/>
      </colorScale>
    </cfRule>
  </conditionalFormatting>
  <hyperlinks>
    <hyperlink r:id="rId1" ref="A1"/>
    <hyperlink r:id="rId2" ref="M1"/>
    <hyperlink r:id="rId3" ref="B12"/>
  </hyperlinks>
  <drawing r:id="rId4"/>
</worksheet>
</file>